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srvrsfs2\ITFileSrv\VBApps\Treasury\Fiscal Performance Sheets\09 Sep 2021\"/>
    </mc:Choice>
  </mc:AlternateContent>
  <bookViews>
    <workbookView xWindow="0" yWindow="0" windowWidth="28800" windowHeight="12300"/>
  </bookViews>
  <sheets>
    <sheet name="totals " sheetId="1" r:id="rId1"/>
  </sheets>
  <definedNames>
    <definedName name="_xlnm.Print_Titles" localSheetId="0">'totals '!$A:$A</definedName>
  </definedNames>
  <calcPr calcId="162913"/>
</workbook>
</file>

<file path=xl/calcChain.xml><?xml version="1.0" encoding="utf-8"?>
<calcChain xmlns="http://schemas.openxmlformats.org/spreadsheetml/2006/main">
  <c r="C7" i="1" l="1"/>
  <c r="C6" i="1" s="1"/>
  <c r="D7" i="1"/>
  <c r="D6" i="1" s="1"/>
  <c r="E7" i="1"/>
  <c r="E6" i="1" s="1"/>
  <c r="F7" i="1"/>
  <c r="F6" i="1" s="1"/>
  <c r="G7" i="1"/>
  <c r="G6" i="1" s="1"/>
  <c r="H7" i="1"/>
  <c r="H6" i="1" s="1"/>
  <c r="I7" i="1"/>
  <c r="I6" i="1" s="1"/>
  <c r="J7" i="1"/>
  <c r="J6" i="1" s="1"/>
  <c r="K7" i="1"/>
  <c r="K6" i="1" s="1"/>
  <c r="L7" i="1"/>
  <c r="M7" i="1"/>
  <c r="M6" i="1"/>
  <c r="M23" i="1" s="1"/>
  <c r="M24" i="1" s="1"/>
  <c r="B7" i="1"/>
  <c r="B6" i="1" s="1"/>
  <c r="N11" i="1"/>
  <c r="N13" i="1"/>
  <c r="N16" i="1"/>
  <c r="N21" i="1"/>
  <c r="N38" i="1"/>
  <c r="N37" i="1"/>
  <c r="N35" i="1"/>
  <c r="C34" i="1"/>
  <c r="D34" i="1"/>
  <c r="E34" i="1"/>
  <c r="F34" i="1"/>
  <c r="G34" i="1"/>
  <c r="H34" i="1"/>
  <c r="I34" i="1"/>
  <c r="J34" i="1"/>
  <c r="K34" i="1"/>
  <c r="L34" i="1"/>
  <c r="M34" i="1"/>
  <c r="B34" i="1"/>
  <c r="B29" i="1"/>
  <c r="B40" i="1" s="1"/>
  <c r="N17" i="1"/>
  <c r="C29" i="1"/>
  <c r="D29" i="1"/>
  <c r="E29" i="1"/>
  <c r="F29" i="1"/>
  <c r="G29" i="1"/>
  <c r="H29" i="1"/>
  <c r="I29" i="1"/>
  <c r="J29" i="1"/>
  <c r="K29" i="1"/>
  <c r="L6" i="1"/>
  <c r="L25" i="1"/>
  <c r="L29" i="1"/>
  <c r="L40" i="1" s="1"/>
  <c r="L41" i="1" s="1"/>
  <c r="M29" i="1"/>
  <c r="M40" i="1"/>
  <c r="M41" i="1" s="1"/>
  <c r="B18" i="1"/>
  <c r="B14" i="1" s="1"/>
  <c r="C18" i="1"/>
  <c r="C14" i="1" s="1"/>
  <c r="D18" i="1"/>
  <c r="D14" i="1" s="1"/>
  <c r="E18" i="1"/>
  <c r="E14" i="1" s="1"/>
  <c r="F18" i="1"/>
  <c r="F14" i="1" s="1"/>
  <c r="G18" i="1"/>
  <c r="G14" i="1" s="1"/>
  <c r="H18" i="1"/>
  <c r="H14" i="1" s="1"/>
  <c r="I18" i="1"/>
  <c r="I14" i="1" s="1"/>
  <c r="J18" i="1"/>
  <c r="J14" i="1" s="1"/>
  <c r="K18" i="1"/>
  <c r="K14" i="1" s="1"/>
  <c r="K44" i="1" s="1"/>
  <c r="L18" i="1"/>
  <c r="L14" i="1"/>
  <c r="L44" i="1" s="1"/>
  <c r="L47" i="1" s="1"/>
  <c r="L48" i="1" s="1"/>
  <c r="M18" i="1"/>
  <c r="M14" i="1"/>
  <c r="M44" i="1"/>
  <c r="N8" i="1"/>
  <c r="N9" i="1"/>
  <c r="N10" i="1"/>
  <c r="N12" i="1"/>
  <c r="N15" i="1"/>
  <c r="N19" i="1"/>
  <c r="N20" i="1"/>
  <c r="N30" i="1"/>
  <c r="N31" i="1"/>
  <c r="N32" i="1"/>
  <c r="N33" i="1"/>
  <c r="N36" i="1"/>
  <c r="K40" i="1"/>
  <c r="K41" i="1"/>
  <c r="L43" i="1"/>
  <c r="L45" i="1" s="1"/>
  <c r="L46" i="1" s="1"/>
  <c r="K43" i="1" l="1"/>
  <c r="K23" i="1"/>
  <c r="K24" i="1" s="1"/>
  <c r="K25" i="1"/>
  <c r="K26" i="1" s="1"/>
  <c r="L23" i="1"/>
  <c r="L24" i="1" s="1"/>
  <c r="M43" i="1"/>
  <c r="M25" i="1"/>
  <c r="M26" i="1" s="1"/>
  <c r="L26" i="1"/>
  <c r="J40" i="1"/>
  <c r="J41" i="1" s="1"/>
  <c r="J44" i="1"/>
  <c r="J43" i="1"/>
  <c r="J25" i="1"/>
  <c r="J26" i="1" s="1"/>
  <c r="J23" i="1"/>
  <c r="J24" i="1" s="1"/>
  <c r="I44" i="1"/>
  <c r="I40" i="1"/>
  <c r="I41" i="1" s="1"/>
  <c r="I43" i="1"/>
  <c r="I25" i="1"/>
  <c r="I26" i="1" s="1"/>
  <c r="I23" i="1"/>
  <c r="I24" i="1" s="1"/>
  <c r="H44" i="1"/>
  <c r="H40" i="1"/>
  <c r="H41" i="1" s="1"/>
  <c r="H23" i="1"/>
  <c r="H24" i="1" s="1"/>
  <c r="H25" i="1"/>
  <c r="H26" i="1" s="1"/>
  <c r="H43" i="1"/>
  <c r="G44" i="1"/>
  <c r="G40" i="1"/>
  <c r="G41" i="1" s="1"/>
  <c r="G23" i="1"/>
  <c r="G24" i="1" s="1"/>
  <c r="G25" i="1"/>
  <c r="G26" i="1" s="1"/>
  <c r="G43" i="1"/>
  <c r="F44" i="1"/>
  <c r="F40" i="1"/>
  <c r="F41" i="1" s="1"/>
  <c r="F43" i="1"/>
  <c r="F23" i="1"/>
  <c r="F24" i="1" s="1"/>
  <c r="F25" i="1"/>
  <c r="F26" i="1" s="1"/>
  <c r="E44" i="1"/>
  <c r="E40" i="1"/>
  <c r="E41" i="1" s="1"/>
  <c r="E23" i="1"/>
  <c r="E24" i="1" s="1"/>
  <c r="E25" i="1"/>
  <c r="E26" i="1" s="1"/>
  <c r="E43" i="1"/>
  <c r="N34" i="1"/>
  <c r="D40" i="1"/>
  <c r="D41" i="1" s="1"/>
  <c r="D44" i="1"/>
  <c r="D25" i="1"/>
  <c r="D26" i="1" s="1"/>
  <c r="D43" i="1"/>
  <c r="D23" i="1"/>
  <c r="D24" i="1" s="1"/>
  <c r="C40" i="1"/>
  <c r="C41" i="1" s="1"/>
  <c r="C44" i="1"/>
  <c r="N29" i="1"/>
  <c r="C25" i="1"/>
  <c r="C26" i="1" s="1"/>
  <c r="C23" i="1"/>
  <c r="C24" i="1" s="1"/>
  <c r="C43" i="1"/>
  <c r="B41" i="1"/>
  <c r="N14" i="1"/>
  <c r="B44" i="1"/>
  <c r="N18" i="1"/>
  <c r="B23" i="1"/>
  <c r="B43" i="1"/>
  <c r="B25" i="1"/>
  <c r="N6" i="1"/>
  <c r="N7" i="1"/>
  <c r="M47" i="1" l="1"/>
  <c r="M48" i="1" s="1"/>
  <c r="M45" i="1"/>
  <c r="M46" i="1" s="1"/>
  <c r="K47" i="1"/>
  <c r="K48" i="1" s="1"/>
  <c r="K45" i="1"/>
  <c r="K46" i="1" s="1"/>
  <c r="J47" i="1"/>
  <c r="J48" i="1" s="1"/>
  <c r="J45" i="1"/>
  <c r="J46" i="1" s="1"/>
  <c r="I47" i="1"/>
  <c r="I48" i="1" s="1"/>
  <c r="I45" i="1"/>
  <c r="I46" i="1" s="1"/>
  <c r="H45" i="1"/>
  <c r="H46" i="1" s="1"/>
  <c r="H47" i="1"/>
  <c r="H48" i="1" s="1"/>
  <c r="G45" i="1"/>
  <c r="G46" i="1" s="1"/>
  <c r="G47" i="1"/>
  <c r="G48" i="1" s="1"/>
  <c r="F45" i="1"/>
  <c r="F46" i="1" s="1"/>
  <c r="F47" i="1"/>
  <c r="F48" i="1" s="1"/>
  <c r="E45" i="1"/>
  <c r="E46" i="1" s="1"/>
  <c r="E47" i="1"/>
  <c r="E48" i="1" s="1"/>
  <c r="N44" i="1"/>
  <c r="D47" i="1"/>
  <c r="D48" i="1" s="1"/>
  <c r="D45" i="1"/>
  <c r="D46" i="1" s="1"/>
  <c r="N40" i="1"/>
  <c r="N41" i="1" s="1"/>
  <c r="C47" i="1"/>
  <c r="C48" i="1" s="1"/>
  <c r="C45" i="1"/>
  <c r="C46" i="1" s="1"/>
  <c r="B47" i="1"/>
  <c r="B48" i="1" s="1"/>
  <c r="N43" i="1"/>
  <c r="B45" i="1"/>
  <c r="B26" i="1"/>
  <c r="N25" i="1"/>
  <c r="N26" i="1" s="1"/>
  <c r="N23" i="1"/>
  <c r="N24" i="1" s="1"/>
  <c r="B24" i="1"/>
  <c r="N47" i="1" l="1"/>
  <c r="N48" i="1" s="1"/>
  <c r="B46" i="1"/>
  <c r="N45" i="1"/>
  <c r="N46" i="1" s="1"/>
</calcChain>
</file>

<file path=xl/sharedStrings.xml><?xml version="1.0" encoding="utf-8"?>
<sst xmlns="http://schemas.openxmlformats.org/spreadsheetml/2006/main" count="60" uniqueCount="58">
  <si>
    <t>Republic of Lebanon</t>
  </si>
  <si>
    <t>Ministry of Finance</t>
  </si>
  <si>
    <t>(in Millions of LL)</t>
  </si>
  <si>
    <t>Jan</t>
  </si>
  <si>
    <t>Feb</t>
  </si>
  <si>
    <t>Mar</t>
  </si>
  <si>
    <t>Apr</t>
  </si>
  <si>
    <t>May</t>
  </si>
  <si>
    <t>Jun</t>
  </si>
  <si>
    <t>Jul</t>
  </si>
  <si>
    <t>Aug</t>
  </si>
  <si>
    <t>Oct</t>
  </si>
  <si>
    <t>Nov</t>
  </si>
  <si>
    <t>Dec</t>
  </si>
  <si>
    <t>Total</t>
  </si>
  <si>
    <t>1. Budget Transactions</t>
  </si>
  <si>
    <t>Budget Total Deficit/Surplus</t>
  </si>
  <si>
    <t xml:space="preserve">          In % of total expenditure</t>
  </si>
  <si>
    <t>Budget Primary Deficit/Surplus</t>
  </si>
  <si>
    <t>2. Treasury Transactions</t>
  </si>
  <si>
    <t>Total Treasury Deficit/Surplus</t>
  </si>
  <si>
    <t>3. Total Cash In</t>
  </si>
  <si>
    <t>4. Total Cash Out</t>
  </si>
  <si>
    <t xml:space="preserve">          In % of Total Expenditures</t>
  </si>
  <si>
    <t>5. Total Cash Deficit    / Surplus</t>
  </si>
  <si>
    <t>Summary of Fiscal Performance</t>
  </si>
  <si>
    <t>6. Total Primary Deficit      / Surplus</t>
  </si>
  <si>
    <t>of which Misc Tax Revenues</t>
  </si>
  <si>
    <t>of which Customs Revenues</t>
  </si>
  <si>
    <t>of which VAT Revenues</t>
  </si>
  <si>
    <t>1.2 Expenditures</t>
  </si>
  <si>
    <t>1.1.1 Tax Revenues</t>
  </si>
  <si>
    <t>1.1.2 Non Tax Revenues</t>
  </si>
  <si>
    <t>1.2.1 General Expenditures</t>
  </si>
  <si>
    <t>In % of total expenditure</t>
  </si>
  <si>
    <t>2.1 Resources</t>
  </si>
  <si>
    <t>2.2 Withdrawals</t>
  </si>
  <si>
    <t>2.1.1 Guarantees</t>
  </si>
  <si>
    <t>2.1.2 Municipalities</t>
  </si>
  <si>
    <t>2.1.3 Deposits</t>
  </si>
  <si>
    <t>2.1.4 Other</t>
  </si>
  <si>
    <t>2.2.1 Guarantees</t>
  </si>
  <si>
    <t>2.2.2 Municipalities</t>
  </si>
  <si>
    <t>2.2.3 Deposits</t>
  </si>
  <si>
    <t>2.2.4 Other</t>
  </si>
  <si>
    <t>of which Bud Expenditures prev years</t>
  </si>
  <si>
    <t xml:space="preserve">1.2.2.2 Foreign Debt </t>
  </si>
  <si>
    <t>1.2.2 Interest payments</t>
  </si>
  <si>
    <r>
      <t xml:space="preserve">1.1 Revenues </t>
    </r>
    <r>
      <rPr>
        <b/>
        <vertAlign val="superscript"/>
        <sz val="12"/>
        <rFont val="Times New Roman"/>
        <family val="1"/>
      </rPr>
      <t>1</t>
    </r>
  </si>
  <si>
    <t>1- Revenues on Excise Taxes are included within customs revenues for comparative reasons.</t>
  </si>
  <si>
    <r>
      <t>of which Telecom Revenues</t>
    </r>
    <r>
      <rPr>
        <vertAlign val="superscript"/>
        <sz val="12"/>
        <rFont val="Times New Roman"/>
        <family val="1"/>
      </rPr>
      <t xml:space="preserve"> </t>
    </r>
  </si>
  <si>
    <r>
      <t>of which EDL</t>
    </r>
    <r>
      <rPr>
        <vertAlign val="superscript"/>
        <sz val="12"/>
        <rFont val="Times New Roman"/>
        <family val="1"/>
      </rPr>
      <t xml:space="preserve"> </t>
    </r>
  </si>
  <si>
    <t xml:space="preserve">1.2.2.1 Domestic Debt </t>
  </si>
  <si>
    <t xml:space="preserve">1.2.3 Foreign Debt Principal Repayment </t>
  </si>
  <si>
    <t>Sep</t>
  </si>
  <si>
    <t>of which Real Estate Registration Fees</t>
  </si>
  <si>
    <t>Remark: The EDL’s figures of September 2021 includes:</t>
  </si>
  <si>
    <t>Lcs blocked amounted to 321 million LBP. Lcs refund amounted to (1896) million LBP. Cloans amounted to 281 million LBP. Total EDL’s figures for September 2021 is equal to (1293) million LBP.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</si>
</sst>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name val="Arial"/>
      <charset val="178"/>
    </font>
    <font>
      <b/>
      <i/>
      <sz val="16"/>
      <name val="Times New Roman"/>
      <charset val="178"/>
    </font>
    <font>
      <b/>
      <sz val="12"/>
      <name val="Times New Roman"/>
      <family val="1"/>
      <charset val="178"/>
    </font>
    <font>
      <sz val="12"/>
      <name val="Times New Roman"/>
      <family val="1"/>
      <charset val="178"/>
    </font>
    <font>
      <b/>
      <i/>
      <sz val="14"/>
      <name val="Times New Roman"/>
      <charset val="178"/>
    </font>
    <font>
      <b/>
      <sz val="14"/>
      <name val="Times New Roman"/>
      <family val="1"/>
      <charset val="178"/>
    </font>
    <font>
      <b/>
      <sz val="12"/>
      <name val="Times New Roman"/>
      <charset val="178"/>
    </font>
    <font>
      <b/>
      <sz val="13"/>
      <name val="Times New Roman"/>
      <family val="1"/>
      <charset val="178"/>
    </font>
    <font>
      <b/>
      <sz val="12"/>
      <name val="Times New Roman"/>
      <family val="1"/>
    </font>
    <font>
      <sz val="10"/>
      <name val="Times New Roman"/>
      <family val="1"/>
    </font>
    <font>
      <b/>
      <vertAlign val="superscript"/>
      <sz val="12"/>
      <name val="Times New Roman"/>
      <family val="1"/>
    </font>
    <font>
      <vertAlign val="superscript"/>
      <sz val="12"/>
      <name val="Times New Roman"/>
      <family val="1"/>
    </font>
    <font>
      <sz val="11"/>
      <name val="Calibri"/>
      <family val="2"/>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horizontal="left"/>
    </xf>
    <xf numFmtId="0" fontId="3" fillId="0" borderId="0" xfId="0" applyFont="1"/>
    <xf numFmtId="0" fontId="4" fillId="0" borderId="0" xfId="0" applyFont="1" applyAlignment="1">
      <alignment horizontal="left"/>
    </xf>
    <xf numFmtId="0" fontId="3"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0" borderId="2" xfId="0" applyFont="1" applyFill="1" applyBorder="1" applyAlignment="1">
      <alignment horizontal="center" vertical="center" wrapText="1"/>
    </xf>
    <xf numFmtId="0" fontId="5" fillId="0" borderId="3" xfId="0" applyFont="1" applyBorder="1"/>
    <xf numFmtId="0" fontId="3" fillId="0" borderId="1" xfId="0" applyFont="1" applyBorder="1"/>
    <xf numFmtId="0" fontId="2" fillId="0" borderId="4" xfId="0" applyFont="1" applyBorder="1"/>
    <xf numFmtId="3" fontId="2" fillId="0" borderId="1" xfId="0" applyNumberFormat="1" applyFont="1" applyBorder="1"/>
    <xf numFmtId="0" fontId="2" fillId="0" borderId="0" xfId="0" applyFont="1"/>
    <xf numFmtId="3" fontId="3" fillId="0" borderId="1" xfId="0" applyNumberFormat="1" applyFont="1" applyBorder="1"/>
    <xf numFmtId="0" fontId="6" fillId="0" borderId="0" xfId="0" applyFont="1"/>
    <xf numFmtId="0" fontId="3" fillId="0" borderId="4" xfId="0" applyFont="1" applyBorder="1"/>
    <xf numFmtId="10" fontId="2" fillId="0" borderId="1" xfId="0" applyNumberFormat="1" applyFont="1" applyBorder="1"/>
    <xf numFmtId="10" fontId="3" fillId="0" borderId="1" xfId="0" applyNumberFormat="1" applyFont="1" applyBorder="1"/>
    <xf numFmtId="0" fontId="5" fillId="0" borderId="4" xfId="0" applyFont="1" applyBorder="1"/>
    <xf numFmtId="0" fontId="7" fillId="0" borderId="4" xfId="0" applyFont="1" applyBorder="1"/>
    <xf numFmtId="0" fontId="7" fillId="0" borderId="2" xfId="0" applyFont="1" applyBorder="1"/>
    <xf numFmtId="2" fontId="2" fillId="0" borderId="0" xfId="0" applyNumberFormat="1" applyFont="1" applyAlignment="1"/>
    <xf numFmtId="3" fontId="8" fillId="0" borderId="1" xfId="0" applyNumberFormat="1" applyFont="1" applyBorder="1"/>
    <xf numFmtId="1" fontId="2" fillId="0" borderId="0" xfId="0" applyNumberFormat="1" applyFont="1" applyAlignment="1">
      <alignment horizontal="left"/>
    </xf>
    <xf numFmtId="0" fontId="3" fillId="0" borderId="4" xfId="0" applyFont="1" applyBorder="1" applyAlignment="1">
      <alignment horizontal="left" indent="4"/>
    </xf>
    <xf numFmtId="0" fontId="2" fillId="0" borderId="4" xfId="0" applyFont="1" applyBorder="1" applyAlignment="1">
      <alignment horizontal="left" indent="1"/>
    </xf>
    <xf numFmtId="0" fontId="6" fillId="0" borderId="4" xfId="0" applyFont="1" applyBorder="1" applyAlignment="1">
      <alignment horizontal="left" indent="1"/>
    </xf>
    <xf numFmtId="0" fontId="3" fillId="0" borderId="4" xfId="0" applyFont="1" applyBorder="1" applyAlignment="1">
      <alignment horizontal="left" indent="2"/>
    </xf>
    <xf numFmtId="0" fontId="2" fillId="0" borderId="4" xfId="0" applyFont="1" applyBorder="1" applyAlignment="1">
      <alignment horizontal="left" indent="3"/>
    </xf>
    <xf numFmtId="0" fontId="9" fillId="0" borderId="0" xfId="0" applyFont="1"/>
    <xf numFmtId="0" fontId="3" fillId="0" borderId="4" xfId="0" applyFont="1" applyBorder="1" applyAlignment="1">
      <alignment horizontal="left" indent="3"/>
    </xf>
    <xf numFmtId="2" fontId="2" fillId="0" borderId="5" xfId="0" applyNumberFormat="1" applyFont="1" applyBorder="1" applyAlignment="1">
      <alignment horizontal="center"/>
    </xf>
    <xf numFmtId="0" fontId="12" fillId="0" borderId="0" xfId="0" applyFont="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1"/>
  <sheetViews>
    <sheetView tabSelected="1" topLeftCell="A22" zoomScaleNormal="100" workbookViewId="0">
      <selection activeCell="A52" sqref="A52"/>
    </sheetView>
  </sheetViews>
  <sheetFormatPr defaultRowHeight="12.75" x14ac:dyDescent="0.2"/>
  <cols>
    <col min="1" max="1" width="42" customWidth="1"/>
    <col min="2" max="13" width="10.7109375" customWidth="1"/>
    <col min="14" max="14" width="11.7109375" customWidth="1"/>
  </cols>
  <sheetData>
    <row r="1" spans="1:14" s="2" customFormat="1" ht="17.25" customHeight="1" x14ac:dyDescent="0.3">
      <c r="A1" s="1" t="s">
        <v>0</v>
      </c>
      <c r="C1" s="22"/>
      <c r="D1" s="22"/>
      <c r="E1" s="22"/>
      <c r="G1" s="22" t="s">
        <v>25</v>
      </c>
      <c r="H1" s="22"/>
      <c r="I1" s="22"/>
      <c r="J1" s="24">
        <v>2021</v>
      </c>
      <c r="K1" s="22"/>
      <c r="L1" s="22"/>
      <c r="M1" s="22"/>
      <c r="N1" s="22"/>
    </row>
    <row r="2" spans="1:14" s="2" customFormat="1" ht="18.75" customHeight="1" x14ac:dyDescent="0.3">
      <c r="A2" s="3" t="s">
        <v>1</v>
      </c>
      <c r="B2" s="32" t="s">
        <v>2</v>
      </c>
      <c r="C2" s="32"/>
      <c r="D2" s="32"/>
      <c r="E2" s="32"/>
      <c r="F2" s="32"/>
      <c r="G2" s="32"/>
      <c r="H2" s="32"/>
      <c r="I2" s="32"/>
      <c r="J2" s="32"/>
      <c r="K2" s="32"/>
      <c r="L2" s="32"/>
      <c r="M2" s="32"/>
      <c r="N2" s="32"/>
    </row>
    <row r="3" spans="1:14" s="6" customFormat="1" ht="24" customHeight="1" x14ac:dyDescent="0.2">
      <c r="A3" s="4"/>
      <c r="B3" s="5" t="s">
        <v>3</v>
      </c>
      <c r="C3" s="5" t="s">
        <v>4</v>
      </c>
      <c r="D3" s="5" t="s">
        <v>5</v>
      </c>
      <c r="E3" s="5" t="s">
        <v>6</v>
      </c>
      <c r="F3" s="5" t="s">
        <v>7</v>
      </c>
      <c r="G3" s="5" t="s">
        <v>8</v>
      </c>
      <c r="H3" s="5" t="s">
        <v>9</v>
      </c>
      <c r="I3" s="5" t="s">
        <v>10</v>
      </c>
      <c r="J3" s="5" t="s">
        <v>54</v>
      </c>
      <c r="K3" s="5" t="s">
        <v>11</v>
      </c>
      <c r="L3" s="5" t="s">
        <v>12</v>
      </c>
      <c r="M3" s="5" t="s">
        <v>13</v>
      </c>
      <c r="N3" s="5" t="s">
        <v>14</v>
      </c>
    </row>
    <row r="4" spans="1:14" s="6" customFormat="1" ht="11.1" customHeight="1" x14ac:dyDescent="0.2">
      <c r="A4" s="7"/>
      <c r="B4" s="8"/>
      <c r="C4" s="8"/>
      <c r="D4" s="8"/>
      <c r="E4" s="8"/>
      <c r="F4" s="8"/>
      <c r="G4" s="8"/>
      <c r="H4" s="8"/>
      <c r="I4" s="8"/>
      <c r="J4" s="8"/>
      <c r="K4" s="8"/>
      <c r="L4" s="8"/>
      <c r="M4" s="8"/>
      <c r="N4" s="8"/>
    </row>
    <row r="5" spans="1:14" s="2" customFormat="1" ht="15.75" customHeight="1" x14ac:dyDescent="0.3">
      <c r="A5" s="9" t="s">
        <v>15</v>
      </c>
      <c r="B5" s="10"/>
      <c r="C5" s="10"/>
      <c r="D5" s="10"/>
      <c r="E5" s="10"/>
      <c r="F5" s="10"/>
      <c r="G5" s="10"/>
      <c r="H5" s="10"/>
      <c r="I5" s="10"/>
      <c r="J5" s="10"/>
      <c r="K5" s="10"/>
      <c r="L5" s="10"/>
      <c r="M5" s="10"/>
      <c r="N5" s="10"/>
    </row>
    <row r="6" spans="1:14" s="13" customFormat="1" ht="15.75" customHeight="1" x14ac:dyDescent="0.25">
      <c r="A6" s="26" t="s">
        <v>48</v>
      </c>
      <c r="B6" s="12">
        <f>B7+B12</f>
        <v>708376</v>
      </c>
      <c r="C6" s="12">
        <f t="shared" ref="C6:M6" si="0">C7+C12</f>
        <v>1072023</v>
      </c>
      <c r="D6" s="12">
        <f t="shared" si="0"/>
        <v>1373221</v>
      </c>
      <c r="E6" s="12">
        <f t="shared" si="0"/>
        <v>1455533</v>
      </c>
      <c r="F6" s="12">
        <f t="shared" si="0"/>
        <v>1568910</v>
      </c>
      <c r="G6" s="12">
        <f t="shared" si="0"/>
        <v>2228719</v>
      </c>
      <c r="H6" s="12">
        <f t="shared" si="0"/>
        <v>1821275</v>
      </c>
      <c r="I6" s="12">
        <f t="shared" si="0"/>
        <v>1262967</v>
      </c>
      <c r="J6" s="12">
        <f t="shared" si="0"/>
        <v>1376742</v>
      </c>
      <c r="K6" s="12">
        <f t="shared" si="0"/>
        <v>0</v>
      </c>
      <c r="L6" s="12">
        <f t="shared" si="0"/>
        <v>0</v>
      </c>
      <c r="M6" s="12">
        <f t="shared" si="0"/>
        <v>0</v>
      </c>
      <c r="N6" s="12">
        <f t="shared" ref="N6:N21" si="1">SUM(B6:M6)</f>
        <v>12867766</v>
      </c>
    </row>
    <row r="7" spans="1:14" s="2" customFormat="1" ht="15.75" customHeight="1" x14ac:dyDescent="0.25">
      <c r="A7" s="28" t="s">
        <v>31</v>
      </c>
      <c r="B7" s="14">
        <f>SUM(B8:B11)</f>
        <v>635062</v>
      </c>
      <c r="C7" s="14">
        <f t="shared" ref="C7:M7" si="2">SUM(C8:C11)</f>
        <v>728626</v>
      </c>
      <c r="D7" s="14">
        <f t="shared" si="2"/>
        <v>1131223</v>
      </c>
      <c r="E7" s="14">
        <f t="shared" si="2"/>
        <v>1174327</v>
      </c>
      <c r="F7" s="14">
        <f t="shared" si="2"/>
        <v>1329314</v>
      </c>
      <c r="G7" s="14">
        <f t="shared" si="2"/>
        <v>1939458</v>
      </c>
      <c r="H7" s="14">
        <f t="shared" si="2"/>
        <v>1524818</v>
      </c>
      <c r="I7" s="14">
        <f t="shared" si="2"/>
        <v>896085</v>
      </c>
      <c r="J7" s="14">
        <f t="shared" si="2"/>
        <v>1069672</v>
      </c>
      <c r="K7" s="14">
        <f t="shared" si="2"/>
        <v>0</v>
      </c>
      <c r="L7" s="14">
        <f t="shared" si="2"/>
        <v>0</v>
      </c>
      <c r="M7" s="14">
        <f t="shared" si="2"/>
        <v>0</v>
      </c>
      <c r="N7" s="14">
        <f t="shared" si="1"/>
        <v>10428585</v>
      </c>
    </row>
    <row r="8" spans="1:14" s="2" customFormat="1" ht="15.75" customHeight="1" x14ac:dyDescent="0.25">
      <c r="A8" s="31" t="s">
        <v>27</v>
      </c>
      <c r="B8" s="14">
        <v>354226</v>
      </c>
      <c r="C8" s="14">
        <v>382362</v>
      </c>
      <c r="D8" s="14">
        <v>559150</v>
      </c>
      <c r="E8" s="14">
        <v>643496</v>
      </c>
      <c r="F8" s="14">
        <v>582168</v>
      </c>
      <c r="G8" s="14">
        <v>1309893</v>
      </c>
      <c r="H8" s="14">
        <v>756819</v>
      </c>
      <c r="I8" s="14">
        <v>389689</v>
      </c>
      <c r="J8" s="14">
        <v>589386</v>
      </c>
      <c r="K8" s="14"/>
      <c r="L8" s="14"/>
      <c r="M8" s="14"/>
      <c r="N8" s="14">
        <f t="shared" si="1"/>
        <v>5567189</v>
      </c>
    </row>
    <row r="9" spans="1:14" s="2" customFormat="1" ht="15.75" customHeight="1" x14ac:dyDescent="0.25">
      <c r="A9" s="31" t="s">
        <v>28</v>
      </c>
      <c r="B9" s="14">
        <v>95835</v>
      </c>
      <c r="C9" s="14">
        <v>106900</v>
      </c>
      <c r="D9" s="14">
        <v>138158</v>
      </c>
      <c r="E9" s="14">
        <v>131006</v>
      </c>
      <c r="F9" s="14">
        <v>135972</v>
      </c>
      <c r="G9" s="14">
        <v>134408</v>
      </c>
      <c r="H9" s="14">
        <v>141174</v>
      </c>
      <c r="I9" s="14">
        <v>125912</v>
      </c>
      <c r="J9" s="14">
        <v>147334</v>
      </c>
      <c r="K9" s="14"/>
      <c r="L9" s="14"/>
      <c r="M9" s="14"/>
      <c r="N9" s="14">
        <f t="shared" si="1"/>
        <v>1156699</v>
      </c>
    </row>
    <row r="10" spans="1:14" s="2" customFormat="1" ht="15.75" customHeight="1" x14ac:dyDescent="0.25">
      <c r="A10" s="31" t="s">
        <v>29</v>
      </c>
      <c r="B10" s="14">
        <v>152247</v>
      </c>
      <c r="C10" s="14">
        <v>225983</v>
      </c>
      <c r="D10" s="14">
        <v>299534</v>
      </c>
      <c r="E10" s="14">
        <v>280804</v>
      </c>
      <c r="F10" s="14">
        <v>523749</v>
      </c>
      <c r="G10" s="14">
        <v>380170</v>
      </c>
      <c r="H10" s="14">
        <v>537202</v>
      </c>
      <c r="I10" s="14">
        <v>281423</v>
      </c>
      <c r="J10" s="14">
        <v>190106</v>
      </c>
      <c r="K10" s="14"/>
      <c r="L10" s="14"/>
      <c r="M10" s="14"/>
      <c r="N10" s="14">
        <f t="shared" si="1"/>
        <v>2871218</v>
      </c>
    </row>
    <row r="11" spans="1:14" s="2" customFormat="1" ht="15.75" customHeight="1" x14ac:dyDescent="0.25">
      <c r="A11" s="31" t="s">
        <v>55</v>
      </c>
      <c r="B11" s="14">
        <v>32754</v>
      </c>
      <c r="C11" s="14">
        <v>13381</v>
      </c>
      <c r="D11" s="14">
        <v>134381</v>
      </c>
      <c r="E11" s="14">
        <v>119021</v>
      </c>
      <c r="F11" s="14">
        <v>87425</v>
      </c>
      <c r="G11" s="14">
        <v>114987</v>
      </c>
      <c r="H11" s="14">
        <v>89623</v>
      </c>
      <c r="I11" s="14">
        <v>99061</v>
      </c>
      <c r="J11" s="14">
        <v>142846</v>
      </c>
      <c r="K11" s="14"/>
      <c r="L11" s="14"/>
      <c r="M11" s="14"/>
      <c r="N11" s="14">
        <f t="shared" si="1"/>
        <v>833479</v>
      </c>
    </row>
    <row r="12" spans="1:14" s="2" customFormat="1" ht="15.75" customHeight="1" x14ac:dyDescent="0.25">
      <c r="A12" s="28" t="s">
        <v>32</v>
      </c>
      <c r="B12" s="14">
        <v>73314</v>
      </c>
      <c r="C12" s="14">
        <v>343397</v>
      </c>
      <c r="D12" s="14">
        <v>241998</v>
      </c>
      <c r="E12" s="14">
        <v>281206</v>
      </c>
      <c r="F12" s="14">
        <v>239596</v>
      </c>
      <c r="G12" s="14">
        <v>289261</v>
      </c>
      <c r="H12" s="14">
        <v>296457</v>
      </c>
      <c r="I12" s="14">
        <v>366882</v>
      </c>
      <c r="J12" s="14">
        <v>307070</v>
      </c>
      <c r="K12" s="14"/>
      <c r="L12" s="14"/>
      <c r="M12" s="14"/>
      <c r="N12" s="14">
        <f t="shared" si="1"/>
        <v>2439181</v>
      </c>
    </row>
    <row r="13" spans="1:14" s="2" customFormat="1" ht="15.75" customHeight="1" x14ac:dyDescent="0.25">
      <c r="A13" s="31" t="s">
        <v>50</v>
      </c>
      <c r="B13" s="14">
        <v>0</v>
      </c>
      <c r="C13" s="14">
        <v>282558</v>
      </c>
      <c r="D13" s="14">
        <v>139185</v>
      </c>
      <c r="E13" s="14">
        <v>147781</v>
      </c>
      <c r="F13" s="14">
        <v>136118</v>
      </c>
      <c r="G13" s="14">
        <v>115789</v>
      </c>
      <c r="H13" s="14">
        <v>159359</v>
      </c>
      <c r="I13" s="14">
        <v>221501</v>
      </c>
      <c r="J13" s="14">
        <v>132281</v>
      </c>
      <c r="K13" s="14"/>
      <c r="L13" s="14"/>
      <c r="M13" s="14"/>
      <c r="N13" s="14">
        <f t="shared" si="1"/>
        <v>1334572</v>
      </c>
    </row>
    <row r="14" spans="1:14" s="15" customFormat="1" ht="15.75" customHeight="1" x14ac:dyDescent="0.25">
      <c r="A14" s="27" t="s">
        <v>30</v>
      </c>
      <c r="B14" s="12">
        <f>B15+B18+B21</f>
        <v>1634333</v>
      </c>
      <c r="C14" s="12">
        <f t="shared" ref="C14:L14" si="3">C15+C18+C21</f>
        <v>1032419</v>
      </c>
      <c r="D14" s="12">
        <f t="shared" si="3"/>
        <v>1416941</v>
      </c>
      <c r="E14" s="12">
        <f t="shared" si="3"/>
        <v>1232643</v>
      </c>
      <c r="F14" s="12">
        <f t="shared" si="3"/>
        <v>1056982</v>
      </c>
      <c r="G14" s="12">
        <f t="shared" si="3"/>
        <v>1454445</v>
      </c>
      <c r="H14" s="12">
        <f t="shared" si="3"/>
        <v>1640909</v>
      </c>
      <c r="I14" s="12">
        <f t="shared" si="3"/>
        <v>1254386</v>
      </c>
      <c r="J14" s="12">
        <f t="shared" si="3"/>
        <v>1202040</v>
      </c>
      <c r="K14" s="12">
        <f t="shared" si="3"/>
        <v>0</v>
      </c>
      <c r="L14" s="12">
        <f t="shared" si="3"/>
        <v>0</v>
      </c>
      <c r="M14" s="12">
        <f>M15+M18+M21</f>
        <v>0</v>
      </c>
      <c r="N14" s="12">
        <f>SUM(B14:M14)</f>
        <v>11925098</v>
      </c>
    </row>
    <row r="15" spans="1:14" s="2" customFormat="1" ht="15.75" customHeight="1" x14ac:dyDescent="0.25">
      <c r="A15" s="28" t="s">
        <v>33</v>
      </c>
      <c r="B15" s="14">
        <v>1241253</v>
      </c>
      <c r="C15" s="14">
        <v>885647</v>
      </c>
      <c r="D15" s="14">
        <v>1199107</v>
      </c>
      <c r="E15" s="14">
        <v>1010076</v>
      </c>
      <c r="F15" s="14">
        <v>870979</v>
      </c>
      <c r="G15" s="14">
        <v>1165814</v>
      </c>
      <c r="H15" s="14">
        <v>1370306</v>
      </c>
      <c r="I15" s="14">
        <v>1110401</v>
      </c>
      <c r="J15" s="14">
        <v>955610</v>
      </c>
      <c r="K15" s="14"/>
      <c r="L15" s="14"/>
      <c r="M15" s="14"/>
      <c r="N15" s="14">
        <f t="shared" si="1"/>
        <v>9809193</v>
      </c>
    </row>
    <row r="16" spans="1:14" s="2" customFormat="1" ht="15.75" customHeight="1" x14ac:dyDescent="0.25">
      <c r="A16" s="31" t="s">
        <v>51</v>
      </c>
      <c r="B16" s="14">
        <v>43232</v>
      </c>
      <c r="C16" s="14">
        <v>66490</v>
      </c>
      <c r="D16" s="14">
        <v>218083</v>
      </c>
      <c r="E16" s="14">
        <v>59328</v>
      </c>
      <c r="F16" s="14">
        <v>31086</v>
      </c>
      <c r="G16" s="14">
        <v>99602</v>
      </c>
      <c r="H16" s="14">
        <v>126771</v>
      </c>
      <c r="I16" s="14">
        <v>54558</v>
      </c>
      <c r="J16" s="14">
        <v>-1293</v>
      </c>
      <c r="K16" s="14"/>
      <c r="L16" s="14"/>
      <c r="M16" s="14"/>
      <c r="N16" s="14">
        <f t="shared" si="1"/>
        <v>697857</v>
      </c>
    </row>
    <row r="17" spans="1:14" s="2" customFormat="1" ht="15.75" customHeight="1" x14ac:dyDescent="0.25">
      <c r="A17" s="31" t="s">
        <v>45</v>
      </c>
      <c r="B17" s="14">
        <v>488071</v>
      </c>
      <c r="C17" s="14">
        <v>172192</v>
      </c>
      <c r="D17" s="14">
        <v>249924</v>
      </c>
      <c r="E17" s="14">
        <v>56197</v>
      </c>
      <c r="F17" s="14">
        <v>9764</v>
      </c>
      <c r="G17" s="14">
        <v>42511</v>
      </c>
      <c r="H17" s="14">
        <v>2759</v>
      </c>
      <c r="I17" s="14">
        <v>2005</v>
      </c>
      <c r="J17" s="14">
        <v>2424</v>
      </c>
      <c r="K17" s="14"/>
      <c r="L17" s="14"/>
      <c r="M17" s="14"/>
      <c r="N17" s="14">
        <f t="shared" si="1"/>
        <v>1025847</v>
      </c>
    </row>
    <row r="18" spans="1:14" s="2" customFormat="1" ht="15.75" customHeight="1" x14ac:dyDescent="0.25">
      <c r="A18" s="28" t="s">
        <v>47</v>
      </c>
      <c r="B18" s="14">
        <f>SUM(B19:B20)</f>
        <v>377201</v>
      </c>
      <c r="C18" s="14">
        <f t="shared" ref="C18:M18" si="4">SUM(C19:C20)</f>
        <v>140278</v>
      </c>
      <c r="D18" s="14">
        <f t="shared" si="4"/>
        <v>197447</v>
      </c>
      <c r="E18" s="14">
        <f t="shared" si="4"/>
        <v>212344</v>
      </c>
      <c r="F18" s="14">
        <f t="shared" si="4"/>
        <v>172049</v>
      </c>
      <c r="G18" s="14">
        <f t="shared" si="4"/>
        <v>259927</v>
      </c>
      <c r="H18" s="14">
        <f t="shared" si="4"/>
        <v>248831</v>
      </c>
      <c r="I18" s="14">
        <f t="shared" si="4"/>
        <v>143985</v>
      </c>
      <c r="J18" s="14">
        <f t="shared" si="4"/>
        <v>211714</v>
      </c>
      <c r="K18" s="14">
        <f t="shared" si="4"/>
        <v>0</v>
      </c>
      <c r="L18" s="14">
        <f t="shared" si="4"/>
        <v>0</v>
      </c>
      <c r="M18" s="14">
        <f t="shared" si="4"/>
        <v>0</v>
      </c>
      <c r="N18" s="14">
        <f t="shared" si="1"/>
        <v>1963776</v>
      </c>
    </row>
    <row r="19" spans="1:14" s="2" customFormat="1" ht="15.75" customHeight="1" x14ac:dyDescent="0.25">
      <c r="A19" s="25" t="s">
        <v>52</v>
      </c>
      <c r="B19" s="14">
        <v>370685</v>
      </c>
      <c r="C19" s="14">
        <v>139075</v>
      </c>
      <c r="D19" s="14">
        <v>193241</v>
      </c>
      <c r="E19" s="14">
        <v>207462</v>
      </c>
      <c r="F19" s="14">
        <v>165579</v>
      </c>
      <c r="G19" s="14">
        <v>252587</v>
      </c>
      <c r="H19" s="14">
        <v>238352</v>
      </c>
      <c r="I19" s="14">
        <v>143354</v>
      </c>
      <c r="J19" s="14">
        <v>207019</v>
      </c>
      <c r="K19" s="14"/>
      <c r="L19" s="14"/>
      <c r="M19" s="14"/>
      <c r="N19" s="14">
        <f t="shared" si="1"/>
        <v>1917354</v>
      </c>
    </row>
    <row r="20" spans="1:14" s="2" customFormat="1" ht="15.75" customHeight="1" x14ac:dyDescent="0.25">
      <c r="A20" s="25" t="s">
        <v>46</v>
      </c>
      <c r="B20" s="14">
        <v>6516</v>
      </c>
      <c r="C20" s="14">
        <v>1203</v>
      </c>
      <c r="D20" s="14">
        <v>4206</v>
      </c>
      <c r="E20" s="14">
        <v>4882</v>
      </c>
      <c r="F20" s="14">
        <v>6470</v>
      </c>
      <c r="G20" s="14">
        <v>7340</v>
      </c>
      <c r="H20" s="14">
        <v>10479</v>
      </c>
      <c r="I20" s="14">
        <v>631</v>
      </c>
      <c r="J20" s="14">
        <v>4695</v>
      </c>
      <c r="K20" s="14"/>
      <c r="L20" s="14"/>
      <c r="M20" s="14"/>
      <c r="N20" s="14">
        <f t="shared" si="1"/>
        <v>46422</v>
      </c>
    </row>
    <row r="21" spans="1:14" s="2" customFormat="1" ht="15.75" customHeight="1" x14ac:dyDescent="0.25">
      <c r="A21" s="28" t="s">
        <v>53</v>
      </c>
      <c r="B21" s="14">
        <v>15879</v>
      </c>
      <c r="C21" s="14">
        <v>6494</v>
      </c>
      <c r="D21" s="14">
        <v>20387</v>
      </c>
      <c r="E21" s="14">
        <v>10223</v>
      </c>
      <c r="F21" s="14">
        <v>13954</v>
      </c>
      <c r="G21" s="14">
        <v>28704</v>
      </c>
      <c r="H21" s="14">
        <v>21772</v>
      </c>
      <c r="I21" s="14">
        <v>0</v>
      </c>
      <c r="J21" s="14">
        <v>34716</v>
      </c>
      <c r="K21" s="14"/>
      <c r="L21" s="14"/>
      <c r="M21" s="14"/>
      <c r="N21" s="14">
        <f t="shared" si="1"/>
        <v>152129</v>
      </c>
    </row>
    <row r="22" spans="1:14" s="2" customFormat="1" ht="11.1" customHeight="1" x14ac:dyDescent="0.25">
      <c r="A22" s="16"/>
      <c r="B22" s="14"/>
      <c r="C22" s="14"/>
      <c r="D22" s="14"/>
      <c r="E22" s="14"/>
      <c r="F22" s="14"/>
      <c r="G22" s="14"/>
      <c r="H22" s="14"/>
      <c r="I22" s="14"/>
      <c r="J22" s="12"/>
      <c r="K22" s="12"/>
      <c r="L22" s="12"/>
      <c r="M22" s="12"/>
      <c r="N22" s="12"/>
    </row>
    <row r="23" spans="1:14" s="13" customFormat="1" ht="15.75" customHeight="1" x14ac:dyDescent="0.25">
      <c r="A23" s="11" t="s">
        <v>16</v>
      </c>
      <c r="B23" s="12">
        <f>B6-B14</f>
        <v>-925957</v>
      </c>
      <c r="C23" s="12">
        <f t="shared" ref="C23:J23" si="5">C6-C14</f>
        <v>39604</v>
      </c>
      <c r="D23" s="12">
        <f t="shared" si="5"/>
        <v>-43720</v>
      </c>
      <c r="E23" s="12">
        <f t="shared" si="5"/>
        <v>222890</v>
      </c>
      <c r="F23" s="12">
        <f t="shared" si="5"/>
        <v>511928</v>
      </c>
      <c r="G23" s="12">
        <f t="shared" si="5"/>
        <v>774274</v>
      </c>
      <c r="H23" s="12">
        <f t="shared" si="5"/>
        <v>180366</v>
      </c>
      <c r="I23" s="12">
        <f t="shared" si="5"/>
        <v>8581</v>
      </c>
      <c r="J23" s="12">
        <f t="shared" si="5"/>
        <v>174702</v>
      </c>
      <c r="K23" s="12">
        <f>K6-K14</f>
        <v>0</v>
      </c>
      <c r="L23" s="12">
        <f>L6-L14</f>
        <v>0</v>
      </c>
      <c r="M23" s="12">
        <f>M6-M14</f>
        <v>0</v>
      </c>
      <c r="N23" s="12">
        <f>SUM(B23:M23)</f>
        <v>942668</v>
      </c>
    </row>
    <row r="24" spans="1:14" s="13" customFormat="1" ht="15.75" customHeight="1" x14ac:dyDescent="0.25">
      <c r="A24" s="29" t="s">
        <v>34</v>
      </c>
      <c r="B24" s="17">
        <f>B23/B14</f>
        <v>-0.5665656876536177</v>
      </c>
      <c r="C24" s="17">
        <f t="shared" ref="C24:J24" si="6">C23/C14</f>
        <v>3.836039437476451E-2</v>
      </c>
      <c r="D24" s="17">
        <f t="shared" si="6"/>
        <v>-3.0855201451577729E-2</v>
      </c>
      <c r="E24" s="17">
        <f t="shared" si="6"/>
        <v>0.18082283353736645</v>
      </c>
      <c r="F24" s="17">
        <f t="shared" si="6"/>
        <v>0.48432991290296334</v>
      </c>
      <c r="G24" s="17">
        <f t="shared" si="6"/>
        <v>0.53235014043157358</v>
      </c>
      <c r="H24" s="17">
        <f t="shared" si="6"/>
        <v>0.10991834403979746</v>
      </c>
      <c r="I24" s="17">
        <f t="shared" si="6"/>
        <v>6.8407970114462372E-3</v>
      </c>
      <c r="J24" s="17">
        <f t="shared" si="6"/>
        <v>0.14533792552660477</v>
      </c>
      <c r="K24" s="17" t="e">
        <f>K23/K14</f>
        <v>#DIV/0!</v>
      </c>
      <c r="L24" s="17" t="e">
        <f>L23/L14</f>
        <v>#DIV/0!</v>
      </c>
      <c r="M24" s="17" t="e">
        <f>M23/M14</f>
        <v>#DIV/0!</v>
      </c>
      <c r="N24" s="17">
        <f>N23/N14</f>
        <v>7.9049077835670611E-2</v>
      </c>
    </row>
    <row r="25" spans="1:14" s="13" customFormat="1" ht="15.75" customHeight="1" x14ac:dyDescent="0.25">
      <c r="A25" s="11" t="s">
        <v>18</v>
      </c>
      <c r="B25" s="12">
        <f>B6-B15</f>
        <v>-532877</v>
      </c>
      <c r="C25" s="12">
        <f t="shared" ref="C25:J25" si="7">C6-C15</f>
        <v>186376</v>
      </c>
      <c r="D25" s="12">
        <f t="shared" si="7"/>
        <v>174114</v>
      </c>
      <c r="E25" s="12">
        <f t="shared" si="7"/>
        <v>445457</v>
      </c>
      <c r="F25" s="12">
        <f t="shared" si="7"/>
        <v>697931</v>
      </c>
      <c r="G25" s="12">
        <f t="shared" si="7"/>
        <v>1062905</v>
      </c>
      <c r="H25" s="12">
        <f t="shared" si="7"/>
        <v>450969</v>
      </c>
      <c r="I25" s="12">
        <f t="shared" si="7"/>
        <v>152566</v>
      </c>
      <c r="J25" s="12">
        <f t="shared" si="7"/>
        <v>421132</v>
      </c>
      <c r="K25" s="12">
        <f>K6-K15</f>
        <v>0</v>
      </c>
      <c r="L25" s="12">
        <f>L6-L15</f>
        <v>0</v>
      </c>
      <c r="M25" s="12">
        <f>M6-M15</f>
        <v>0</v>
      </c>
      <c r="N25" s="12">
        <f>SUM(B25:M25)</f>
        <v>3058573</v>
      </c>
    </row>
    <row r="26" spans="1:14" s="13" customFormat="1" ht="15.75" customHeight="1" x14ac:dyDescent="0.25">
      <c r="A26" s="29" t="s">
        <v>34</v>
      </c>
      <c r="B26" s="17">
        <f>B25/B14</f>
        <v>-0.32605166756101722</v>
      </c>
      <c r="C26" s="17">
        <f t="shared" ref="C26:J26" si="8">C25/C14</f>
        <v>0.1805236052416703</v>
      </c>
      <c r="D26" s="17">
        <f t="shared" si="8"/>
        <v>0.12288020460978968</v>
      </c>
      <c r="E26" s="17">
        <f t="shared" si="8"/>
        <v>0.36138362851206718</v>
      </c>
      <c r="F26" s="17">
        <f t="shared" si="8"/>
        <v>0.66030547350853652</v>
      </c>
      <c r="G26" s="17">
        <f t="shared" si="8"/>
        <v>0.73079765821327036</v>
      </c>
      <c r="H26" s="17">
        <f t="shared" si="8"/>
        <v>0.27482876868857442</v>
      </c>
      <c r="I26" s="17">
        <f t="shared" si="8"/>
        <v>0.121626038555915</v>
      </c>
      <c r="J26" s="17">
        <f t="shared" si="8"/>
        <v>0.35034774217164155</v>
      </c>
      <c r="K26" s="17" t="e">
        <f>K25/K14</f>
        <v>#DIV/0!</v>
      </c>
      <c r="L26" s="17" t="e">
        <f>L25/L14</f>
        <v>#DIV/0!</v>
      </c>
      <c r="M26" s="17" t="e">
        <f>M25/M14</f>
        <v>#DIV/0!</v>
      </c>
      <c r="N26" s="17">
        <f>N25/N14</f>
        <v>0.25648200123806109</v>
      </c>
    </row>
    <row r="27" spans="1:14" s="2" customFormat="1" ht="11.1" customHeight="1" x14ac:dyDescent="0.25">
      <c r="A27" s="16"/>
      <c r="B27" s="18"/>
      <c r="C27" s="18"/>
      <c r="D27" s="18"/>
      <c r="E27" s="18"/>
      <c r="F27" s="18"/>
      <c r="G27" s="18"/>
      <c r="H27" s="18"/>
      <c r="I27" s="18"/>
      <c r="J27" s="12"/>
      <c r="K27" s="12"/>
      <c r="L27" s="12"/>
      <c r="M27" s="12"/>
      <c r="N27" s="12"/>
    </row>
    <row r="28" spans="1:14" s="2" customFormat="1" ht="15.75" customHeight="1" x14ac:dyDescent="0.3">
      <c r="A28" s="19" t="s">
        <v>19</v>
      </c>
      <c r="B28" s="12"/>
      <c r="C28" s="12"/>
      <c r="D28" s="12"/>
      <c r="E28" s="12"/>
      <c r="F28" s="12"/>
      <c r="G28" s="12"/>
      <c r="H28" s="12"/>
      <c r="I28" s="12"/>
      <c r="J28" s="12"/>
      <c r="K28" s="12"/>
      <c r="L28" s="12"/>
      <c r="M28" s="12"/>
      <c r="N28" s="12"/>
    </row>
    <row r="29" spans="1:14" s="15" customFormat="1" ht="15.75" customHeight="1" x14ac:dyDescent="0.25">
      <c r="A29" s="27" t="s">
        <v>35</v>
      </c>
      <c r="B29" s="12">
        <f>SUM(B30:B33)</f>
        <v>47938</v>
      </c>
      <c r="C29" s="12">
        <f t="shared" ref="C29:M29" si="9">SUM(C30:C33)</f>
        <v>112343</v>
      </c>
      <c r="D29" s="12">
        <f t="shared" si="9"/>
        <v>104287</v>
      </c>
      <c r="E29" s="12">
        <f t="shared" si="9"/>
        <v>110125</v>
      </c>
      <c r="F29" s="12">
        <f t="shared" si="9"/>
        <v>105243</v>
      </c>
      <c r="G29" s="12">
        <f t="shared" si="9"/>
        <v>124068</v>
      </c>
      <c r="H29" s="12">
        <f t="shared" si="9"/>
        <v>151174</v>
      </c>
      <c r="I29" s="12">
        <f t="shared" si="9"/>
        <v>113369</v>
      </c>
      <c r="J29" s="12">
        <f t="shared" si="9"/>
        <v>164813</v>
      </c>
      <c r="K29" s="12">
        <f t="shared" si="9"/>
        <v>0</v>
      </c>
      <c r="L29" s="12">
        <f t="shared" si="9"/>
        <v>0</v>
      </c>
      <c r="M29" s="12">
        <f t="shared" si="9"/>
        <v>0</v>
      </c>
      <c r="N29" s="12">
        <f t="shared" ref="N29:N36" si="10">SUM(B29:M29)</f>
        <v>1033360</v>
      </c>
    </row>
    <row r="30" spans="1:14" s="2" customFormat="1" ht="15.75" customHeight="1" x14ac:dyDescent="0.25">
      <c r="A30" s="28" t="s">
        <v>37</v>
      </c>
      <c r="B30" s="14">
        <v>15905</v>
      </c>
      <c r="C30" s="14">
        <v>20607</v>
      </c>
      <c r="D30" s="14">
        <v>28107</v>
      </c>
      <c r="E30" s="14">
        <v>33956</v>
      </c>
      <c r="F30" s="14">
        <v>37059</v>
      </c>
      <c r="G30" s="14">
        <v>29534</v>
      </c>
      <c r="H30" s="14">
        <v>33165</v>
      </c>
      <c r="I30" s="14">
        <v>29287</v>
      </c>
      <c r="J30" s="14">
        <v>33414</v>
      </c>
      <c r="K30" s="14"/>
      <c r="L30" s="14"/>
      <c r="M30" s="14"/>
      <c r="N30" s="14">
        <f t="shared" si="10"/>
        <v>261034</v>
      </c>
    </row>
    <row r="31" spans="1:14" s="2" customFormat="1" ht="15.75" customHeight="1" x14ac:dyDescent="0.25">
      <c r="A31" s="28" t="s">
        <v>38</v>
      </c>
      <c r="B31" s="14">
        <v>5465</v>
      </c>
      <c r="C31" s="14">
        <v>61711</v>
      </c>
      <c r="D31" s="14">
        <v>40794</v>
      </c>
      <c r="E31" s="14">
        <v>37011</v>
      </c>
      <c r="F31" s="14">
        <v>27252</v>
      </c>
      <c r="G31" s="14">
        <v>31690</v>
      </c>
      <c r="H31" s="14">
        <v>91819</v>
      </c>
      <c r="I31" s="14">
        <v>42877</v>
      </c>
      <c r="J31" s="14">
        <v>30743</v>
      </c>
      <c r="K31" s="14"/>
      <c r="L31" s="14"/>
      <c r="M31" s="14"/>
      <c r="N31" s="14">
        <f t="shared" si="10"/>
        <v>369362</v>
      </c>
    </row>
    <row r="32" spans="1:14" s="2" customFormat="1" ht="15.75" customHeight="1" x14ac:dyDescent="0.25">
      <c r="A32" s="28" t="s">
        <v>39</v>
      </c>
      <c r="B32" s="14">
        <v>14521</v>
      </c>
      <c r="C32" s="14">
        <v>10031</v>
      </c>
      <c r="D32" s="14">
        <v>15747</v>
      </c>
      <c r="E32" s="14">
        <v>20478</v>
      </c>
      <c r="F32" s="14">
        <v>16901</v>
      </c>
      <c r="G32" s="14">
        <v>16463</v>
      </c>
      <c r="H32" s="14">
        <v>12283</v>
      </c>
      <c r="I32" s="14">
        <v>24422</v>
      </c>
      <c r="J32" s="14">
        <v>24381</v>
      </c>
      <c r="K32" s="14"/>
      <c r="L32" s="14"/>
      <c r="M32" s="14"/>
      <c r="N32" s="14">
        <f t="shared" si="10"/>
        <v>155227</v>
      </c>
    </row>
    <row r="33" spans="1:14" s="2" customFormat="1" ht="15.75" customHeight="1" x14ac:dyDescent="0.25">
      <c r="A33" s="28" t="s">
        <v>40</v>
      </c>
      <c r="B33" s="14">
        <v>12047</v>
      </c>
      <c r="C33" s="14">
        <v>19994</v>
      </c>
      <c r="D33" s="14">
        <v>19639</v>
      </c>
      <c r="E33" s="14">
        <v>18680</v>
      </c>
      <c r="F33" s="14">
        <v>24031</v>
      </c>
      <c r="G33" s="14">
        <v>46381</v>
      </c>
      <c r="H33" s="14">
        <v>13907</v>
      </c>
      <c r="I33" s="14">
        <v>16783</v>
      </c>
      <c r="J33" s="14">
        <v>76275</v>
      </c>
      <c r="K33" s="14"/>
      <c r="L33" s="14"/>
      <c r="M33" s="14"/>
      <c r="N33" s="14">
        <f t="shared" si="10"/>
        <v>247737</v>
      </c>
    </row>
    <row r="34" spans="1:14" s="15" customFormat="1" ht="15.75" customHeight="1" x14ac:dyDescent="0.25">
      <c r="A34" s="27" t="s">
        <v>36</v>
      </c>
      <c r="B34" s="12">
        <f t="shared" ref="B34:M34" si="11">SUM(B35:B38)</f>
        <v>159375</v>
      </c>
      <c r="C34" s="12">
        <f t="shared" si="11"/>
        <v>91511</v>
      </c>
      <c r="D34" s="12">
        <f t="shared" si="11"/>
        <v>326628</v>
      </c>
      <c r="E34" s="12">
        <f t="shared" si="11"/>
        <v>82995</v>
      </c>
      <c r="F34" s="12">
        <f t="shared" si="11"/>
        <v>58579</v>
      </c>
      <c r="G34" s="12">
        <f t="shared" si="11"/>
        <v>182519</v>
      </c>
      <c r="H34" s="12">
        <f t="shared" si="11"/>
        <v>48722</v>
      </c>
      <c r="I34" s="12">
        <f t="shared" si="11"/>
        <v>50316</v>
      </c>
      <c r="J34" s="12">
        <f t="shared" si="11"/>
        <v>519972</v>
      </c>
      <c r="K34" s="12">
        <f t="shared" si="11"/>
        <v>0</v>
      </c>
      <c r="L34" s="12">
        <f t="shared" si="11"/>
        <v>0</v>
      </c>
      <c r="M34" s="12">
        <f t="shared" si="11"/>
        <v>0</v>
      </c>
      <c r="N34" s="12">
        <f>SUM(B34:M34)</f>
        <v>1520617</v>
      </c>
    </row>
    <row r="35" spans="1:14" s="2" customFormat="1" ht="15.75" customHeight="1" x14ac:dyDescent="0.25">
      <c r="A35" s="28" t="s">
        <v>41</v>
      </c>
      <c r="B35" s="14">
        <v>4288</v>
      </c>
      <c r="C35" s="14">
        <v>1142</v>
      </c>
      <c r="D35" s="14">
        <v>3896</v>
      </c>
      <c r="E35" s="14">
        <v>8702</v>
      </c>
      <c r="F35" s="14">
        <v>7052</v>
      </c>
      <c r="G35" s="14">
        <v>2763</v>
      </c>
      <c r="H35" s="14">
        <v>2261</v>
      </c>
      <c r="I35" s="14">
        <v>5933</v>
      </c>
      <c r="J35" s="14">
        <v>8769</v>
      </c>
      <c r="K35" s="14"/>
      <c r="L35" s="14"/>
      <c r="M35" s="14"/>
      <c r="N35" s="14">
        <f>SUM(B35:M35)</f>
        <v>44806</v>
      </c>
    </row>
    <row r="36" spans="1:14" s="2" customFormat="1" ht="15.75" customHeight="1" x14ac:dyDescent="0.25">
      <c r="A36" s="28" t="s">
        <v>42</v>
      </c>
      <c r="B36" s="14">
        <v>6933</v>
      </c>
      <c r="C36" s="14">
        <v>8677</v>
      </c>
      <c r="D36" s="14">
        <v>234778</v>
      </c>
      <c r="E36" s="14">
        <v>15631</v>
      </c>
      <c r="F36" s="14">
        <v>28513</v>
      </c>
      <c r="G36" s="14">
        <v>118246</v>
      </c>
      <c r="H36" s="14">
        <v>15703</v>
      </c>
      <c r="I36" s="14">
        <v>20471</v>
      </c>
      <c r="J36" s="14">
        <v>251607</v>
      </c>
      <c r="K36" s="14"/>
      <c r="L36" s="14"/>
      <c r="M36" s="14"/>
      <c r="N36" s="14">
        <f t="shared" si="10"/>
        <v>700559</v>
      </c>
    </row>
    <row r="37" spans="1:14" s="2" customFormat="1" ht="15.75" customHeight="1" x14ac:dyDescent="0.25">
      <c r="A37" s="28" t="s">
        <v>43</v>
      </c>
      <c r="B37" s="14">
        <v>5967</v>
      </c>
      <c r="C37" s="14">
        <v>8783</v>
      </c>
      <c r="D37" s="14">
        <v>6732</v>
      </c>
      <c r="E37" s="14">
        <v>31256</v>
      </c>
      <c r="F37" s="14">
        <v>2831</v>
      </c>
      <c r="G37" s="14">
        <v>9383</v>
      </c>
      <c r="H37" s="14">
        <v>7594</v>
      </c>
      <c r="I37" s="14">
        <v>4094</v>
      </c>
      <c r="J37" s="14">
        <v>7608</v>
      </c>
      <c r="K37" s="14"/>
      <c r="L37" s="14"/>
      <c r="M37" s="14"/>
      <c r="N37" s="14">
        <f>SUM(B37:M37)</f>
        <v>84248</v>
      </c>
    </row>
    <row r="38" spans="1:14" s="2" customFormat="1" ht="15.75" customHeight="1" x14ac:dyDescent="0.25">
      <c r="A38" s="28" t="s">
        <v>44</v>
      </c>
      <c r="B38" s="14">
        <v>142187</v>
      </c>
      <c r="C38" s="14">
        <v>72909</v>
      </c>
      <c r="D38" s="14">
        <v>81222</v>
      </c>
      <c r="E38" s="14">
        <v>27406</v>
      </c>
      <c r="F38" s="14">
        <v>20183</v>
      </c>
      <c r="G38" s="14">
        <v>52127</v>
      </c>
      <c r="H38" s="14">
        <v>23164</v>
      </c>
      <c r="I38" s="14">
        <v>19818</v>
      </c>
      <c r="J38" s="14">
        <v>251988</v>
      </c>
      <c r="K38" s="14"/>
      <c r="L38" s="14"/>
      <c r="M38" s="14"/>
      <c r="N38" s="14">
        <f>SUM(B38:M38)</f>
        <v>691004</v>
      </c>
    </row>
    <row r="39" spans="1:14" s="2" customFormat="1" ht="11.1" customHeight="1" x14ac:dyDescent="0.25">
      <c r="A39" s="16"/>
      <c r="B39" s="14"/>
      <c r="C39" s="14"/>
      <c r="D39" s="14"/>
      <c r="E39" s="14"/>
      <c r="F39" s="14"/>
      <c r="G39" s="14"/>
      <c r="H39" s="14"/>
      <c r="I39" s="14"/>
      <c r="J39" s="12"/>
      <c r="K39" s="12"/>
      <c r="L39" s="12"/>
      <c r="M39" s="12"/>
      <c r="N39" s="12"/>
    </row>
    <row r="40" spans="1:14" s="13" customFormat="1" ht="15.75" customHeight="1" x14ac:dyDescent="0.25">
      <c r="A40" s="11" t="s">
        <v>20</v>
      </c>
      <c r="B40" s="12">
        <f>B29-B34</f>
        <v>-111437</v>
      </c>
      <c r="C40" s="12">
        <f t="shared" ref="C40:J40" si="12">C29-C34</f>
        <v>20832</v>
      </c>
      <c r="D40" s="12">
        <f t="shared" si="12"/>
        <v>-222341</v>
      </c>
      <c r="E40" s="12">
        <f t="shared" si="12"/>
        <v>27130</v>
      </c>
      <c r="F40" s="12">
        <f t="shared" si="12"/>
        <v>46664</v>
      </c>
      <c r="G40" s="12">
        <f t="shared" si="12"/>
        <v>-58451</v>
      </c>
      <c r="H40" s="12">
        <f t="shared" si="12"/>
        <v>102452</v>
      </c>
      <c r="I40" s="12">
        <f t="shared" si="12"/>
        <v>63053</v>
      </c>
      <c r="J40" s="12">
        <f t="shared" si="12"/>
        <v>-355159</v>
      </c>
      <c r="K40" s="12">
        <f>K29-K34</f>
        <v>0</v>
      </c>
      <c r="L40" s="12">
        <f>L29-L34</f>
        <v>0</v>
      </c>
      <c r="M40" s="12">
        <f>M29-M34</f>
        <v>0</v>
      </c>
      <c r="N40" s="12">
        <f>SUM(B40:M40)</f>
        <v>-487257</v>
      </c>
    </row>
    <row r="41" spans="1:14" s="13" customFormat="1" ht="15.75" customHeight="1" x14ac:dyDescent="0.25">
      <c r="A41" s="11" t="s">
        <v>17</v>
      </c>
      <c r="B41" s="17">
        <f t="shared" ref="B41:N41" si="13">B40/B34</f>
        <v>-0.69921254901960783</v>
      </c>
      <c r="C41" s="17">
        <f t="shared" si="13"/>
        <v>0.22764476401744052</v>
      </c>
      <c r="D41" s="17">
        <f t="shared" si="13"/>
        <v>-0.68071628886684543</v>
      </c>
      <c r="E41" s="17">
        <f t="shared" si="13"/>
        <v>0.3268871618772215</v>
      </c>
      <c r="F41" s="17">
        <f t="shared" si="13"/>
        <v>0.79659946397173054</v>
      </c>
      <c r="G41" s="17">
        <f t="shared" si="13"/>
        <v>-0.32024611136374842</v>
      </c>
      <c r="H41" s="17">
        <f t="shared" si="13"/>
        <v>2.1027872419030418</v>
      </c>
      <c r="I41" s="17">
        <f t="shared" si="13"/>
        <v>1.2531401542252962</v>
      </c>
      <c r="J41" s="17">
        <f t="shared" si="13"/>
        <v>-0.68303485572300049</v>
      </c>
      <c r="K41" s="17" t="e">
        <f t="shared" si="13"/>
        <v>#DIV/0!</v>
      </c>
      <c r="L41" s="17" t="e">
        <f t="shared" si="13"/>
        <v>#DIV/0!</v>
      </c>
      <c r="M41" s="17" t="e">
        <f t="shared" si="13"/>
        <v>#DIV/0!</v>
      </c>
      <c r="N41" s="17">
        <f t="shared" si="13"/>
        <v>-0.32043374498641014</v>
      </c>
    </row>
    <row r="42" spans="1:14" s="2" customFormat="1" ht="11.1" customHeight="1" x14ac:dyDescent="0.25">
      <c r="A42" s="16"/>
      <c r="B42" s="12"/>
      <c r="C42" s="12"/>
      <c r="D42" s="12"/>
      <c r="E42" s="12"/>
      <c r="F42" s="12"/>
      <c r="G42" s="12"/>
      <c r="H42" s="12"/>
      <c r="I42" s="12"/>
      <c r="J42" s="12"/>
      <c r="K42" s="12"/>
      <c r="L42" s="12"/>
      <c r="M42" s="12"/>
      <c r="N42" s="12"/>
    </row>
    <row r="43" spans="1:14" s="2" customFormat="1" ht="15.75" customHeight="1" x14ac:dyDescent="0.25">
      <c r="A43" s="20" t="s">
        <v>21</v>
      </c>
      <c r="B43" s="12">
        <f>B6+B29</f>
        <v>756314</v>
      </c>
      <c r="C43" s="12">
        <f t="shared" ref="C43:J43" si="14">C6+C29</f>
        <v>1184366</v>
      </c>
      <c r="D43" s="12">
        <f t="shared" si="14"/>
        <v>1477508</v>
      </c>
      <c r="E43" s="12">
        <f t="shared" si="14"/>
        <v>1565658</v>
      </c>
      <c r="F43" s="12">
        <f t="shared" si="14"/>
        <v>1674153</v>
      </c>
      <c r="G43" s="12">
        <f t="shared" si="14"/>
        <v>2352787</v>
      </c>
      <c r="H43" s="12">
        <f t="shared" si="14"/>
        <v>1972449</v>
      </c>
      <c r="I43" s="12">
        <f t="shared" si="14"/>
        <v>1376336</v>
      </c>
      <c r="J43" s="12">
        <f t="shared" si="14"/>
        <v>1541555</v>
      </c>
      <c r="K43" s="12">
        <f>K6+K29</f>
        <v>0</v>
      </c>
      <c r="L43" s="12">
        <f>L6+L29</f>
        <v>0</v>
      </c>
      <c r="M43" s="12">
        <f>M6+M29</f>
        <v>0</v>
      </c>
      <c r="N43" s="12">
        <f>SUM(B43:M43)</f>
        <v>13901126</v>
      </c>
    </row>
    <row r="44" spans="1:14" s="2" customFormat="1" ht="15.75" customHeight="1" x14ac:dyDescent="0.25">
      <c r="A44" s="20" t="s">
        <v>22</v>
      </c>
      <c r="B44" s="12">
        <f>B14+B34</f>
        <v>1793708</v>
      </c>
      <c r="C44" s="12">
        <f t="shared" ref="C44:J44" si="15">C14+C34</f>
        <v>1123930</v>
      </c>
      <c r="D44" s="12">
        <f t="shared" si="15"/>
        <v>1743569</v>
      </c>
      <c r="E44" s="12">
        <f t="shared" si="15"/>
        <v>1315638</v>
      </c>
      <c r="F44" s="12">
        <f t="shared" si="15"/>
        <v>1115561</v>
      </c>
      <c r="G44" s="12">
        <f t="shared" si="15"/>
        <v>1636964</v>
      </c>
      <c r="H44" s="12">
        <f t="shared" si="15"/>
        <v>1689631</v>
      </c>
      <c r="I44" s="12">
        <f t="shared" si="15"/>
        <v>1304702</v>
      </c>
      <c r="J44" s="12">
        <f t="shared" si="15"/>
        <v>1722012</v>
      </c>
      <c r="K44" s="12">
        <f>K14+K34</f>
        <v>0</v>
      </c>
      <c r="L44" s="12">
        <f>L14+L34</f>
        <v>0</v>
      </c>
      <c r="M44" s="12">
        <f>M14+M34</f>
        <v>0</v>
      </c>
      <c r="N44" s="12">
        <f>SUM(B44:M44)</f>
        <v>13445715</v>
      </c>
    </row>
    <row r="45" spans="1:14" s="2" customFormat="1" ht="15.75" customHeight="1" x14ac:dyDescent="0.25">
      <c r="A45" s="20" t="s">
        <v>24</v>
      </c>
      <c r="B45" s="23">
        <f>B43-B44</f>
        <v>-1037394</v>
      </c>
      <c r="C45" s="23">
        <f t="shared" ref="C45:J45" si="16">C43-C44</f>
        <v>60436</v>
      </c>
      <c r="D45" s="23">
        <f t="shared" si="16"/>
        <v>-266061</v>
      </c>
      <c r="E45" s="23">
        <f t="shared" si="16"/>
        <v>250020</v>
      </c>
      <c r="F45" s="23">
        <f t="shared" si="16"/>
        <v>558592</v>
      </c>
      <c r="G45" s="23">
        <f t="shared" si="16"/>
        <v>715823</v>
      </c>
      <c r="H45" s="23">
        <f t="shared" si="16"/>
        <v>282818</v>
      </c>
      <c r="I45" s="23">
        <f t="shared" si="16"/>
        <v>71634</v>
      </c>
      <c r="J45" s="23">
        <f t="shared" si="16"/>
        <v>-180457</v>
      </c>
      <c r="K45" s="23">
        <f>K43-K44</f>
        <v>0</v>
      </c>
      <c r="L45" s="23">
        <f>L43-L44</f>
        <v>0</v>
      </c>
      <c r="M45" s="23">
        <f>M43-M44</f>
        <v>0</v>
      </c>
      <c r="N45" s="12">
        <f>SUM(B45:M45)</f>
        <v>455411</v>
      </c>
    </row>
    <row r="46" spans="1:14" s="2" customFormat="1" ht="17.25" customHeight="1" x14ac:dyDescent="0.25">
      <c r="A46" s="20" t="s">
        <v>23</v>
      </c>
      <c r="B46" s="17">
        <f>B45/B44</f>
        <v>-0.57835166035943419</v>
      </c>
      <c r="C46" s="17">
        <f t="shared" ref="C46:J46" si="17">C45/C44</f>
        <v>5.3772032066053937E-2</v>
      </c>
      <c r="D46" s="17">
        <f t="shared" si="17"/>
        <v>-0.15259562426264747</v>
      </c>
      <c r="E46" s="17">
        <f t="shared" si="17"/>
        <v>0.1900370770683121</v>
      </c>
      <c r="F46" s="17">
        <f t="shared" si="17"/>
        <v>0.50072743668880504</v>
      </c>
      <c r="G46" s="17">
        <f t="shared" si="17"/>
        <v>0.43728695316451677</v>
      </c>
      <c r="H46" s="17">
        <f t="shared" si="17"/>
        <v>0.16738447625546643</v>
      </c>
      <c r="I46" s="17">
        <f t="shared" si="17"/>
        <v>5.490449160038078E-2</v>
      </c>
      <c r="J46" s="17">
        <f t="shared" si="17"/>
        <v>-0.10479427553350383</v>
      </c>
      <c r="K46" s="17" t="e">
        <f>K45/K44</f>
        <v>#DIV/0!</v>
      </c>
      <c r="L46" s="17" t="e">
        <f>L45/L44</f>
        <v>#DIV/0!</v>
      </c>
      <c r="M46" s="17" t="e">
        <f>M45/M44</f>
        <v>#DIV/0!</v>
      </c>
      <c r="N46" s="17">
        <f>N45/N44</f>
        <v>3.3870344567023772E-2</v>
      </c>
    </row>
    <row r="47" spans="1:14" s="2" customFormat="1" ht="17.25" customHeight="1" x14ac:dyDescent="0.25">
      <c r="A47" s="20" t="s">
        <v>26</v>
      </c>
      <c r="B47" s="12">
        <f t="shared" ref="B47:N47" si="18">B43-(B44-(B18+B21))</f>
        <v>-644314</v>
      </c>
      <c r="C47" s="12">
        <f t="shared" si="18"/>
        <v>207208</v>
      </c>
      <c r="D47" s="12">
        <f t="shared" si="18"/>
        <v>-48227</v>
      </c>
      <c r="E47" s="12">
        <f t="shared" si="18"/>
        <v>472587</v>
      </c>
      <c r="F47" s="12">
        <f t="shared" si="18"/>
        <v>744595</v>
      </c>
      <c r="G47" s="12">
        <f t="shared" si="18"/>
        <v>1004454</v>
      </c>
      <c r="H47" s="12">
        <f t="shared" si="18"/>
        <v>553421</v>
      </c>
      <c r="I47" s="12">
        <f t="shared" si="18"/>
        <v>215619</v>
      </c>
      <c r="J47" s="12">
        <f t="shared" si="18"/>
        <v>65973</v>
      </c>
      <c r="K47" s="12">
        <f t="shared" si="18"/>
        <v>0</v>
      </c>
      <c r="L47" s="12">
        <f t="shared" si="18"/>
        <v>0</v>
      </c>
      <c r="M47" s="12">
        <f t="shared" si="18"/>
        <v>0</v>
      </c>
      <c r="N47" s="12">
        <f t="shared" si="18"/>
        <v>2571316</v>
      </c>
    </row>
    <row r="48" spans="1:14" ht="16.5" x14ac:dyDescent="0.25">
      <c r="A48" s="21" t="s">
        <v>23</v>
      </c>
      <c r="B48" s="17">
        <f>B47/B44</f>
        <v>-0.35920785322917664</v>
      </c>
      <c r="C48" s="17">
        <f t="shared" ref="C48:J48" si="19">C47/C44</f>
        <v>0.18436023595775539</v>
      </c>
      <c r="D48" s="17">
        <f t="shared" si="19"/>
        <v>-2.7659932013014685E-2</v>
      </c>
      <c r="E48" s="17">
        <f t="shared" si="19"/>
        <v>0.35920747196417252</v>
      </c>
      <c r="F48" s="17">
        <f t="shared" si="19"/>
        <v>0.66746237991467972</v>
      </c>
      <c r="G48" s="17">
        <f t="shared" si="19"/>
        <v>0.61360787408886208</v>
      </c>
      <c r="H48" s="17">
        <f t="shared" si="19"/>
        <v>0.32753956337212087</v>
      </c>
      <c r="I48" s="17">
        <f t="shared" si="19"/>
        <v>0.16526302557978756</v>
      </c>
      <c r="J48" s="17">
        <f t="shared" si="19"/>
        <v>3.8311579710245923E-2</v>
      </c>
      <c r="K48" s="17" t="e">
        <f>K47/K44</f>
        <v>#DIV/0!</v>
      </c>
      <c r="L48" s="17" t="e">
        <f>L47/L44</f>
        <v>#DIV/0!</v>
      </c>
      <c r="M48" s="17" t="e">
        <f>M47/M44</f>
        <v>#DIV/0!</v>
      </c>
      <c r="N48" s="17">
        <f>N47/N44</f>
        <v>0.19123683641963257</v>
      </c>
    </row>
    <row r="49" spans="1:1" ht="12.75" customHeight="1" x14ac:dyDescent="0.2">
      <c r="A49" s="30" t="s">
        <v>49</v>
      </c>
    </row>
    <row r="50" spans="1:1" ht="15" x14ac:dyDescent="0.2">
      <c r="A50" s="33" t="s">
        <v>56</v>
      </c>
    </row>
    <row r="51" spans="1:1" ht="15" x14ac:dyDescent="0.2">
      <c r="A51" s="33" t="s">
        <v>57</v>
      </c>
    </row>
  </sheetData>
  <mergeCells count="1">
    <mergeCell ref="B2:N2"/>
  </mergeCells>
  <phoneticPr fontId="0" type="noConversion"/>
  <printOptions horizontalCentered="1" verticalCentered="1"/>
  <pageMargins left="0.19685039370078741" right="0.19685039370078741" top="0.35433070866141736" bottom="0.11811023622047245" header="0.19685039370078741" footer="0.51181102362204722"/>
  <pageSetup paperSize="9" scale="65" orientation="landscape" horizontalDpi="4294967292" r:id="rId1"/>
  <headerFooter alignWithMargins="0">
    <oddHeader xml:space="preserve">&amp;R&amp;D     &amp;T
IT Directorate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totals </vt:lpstr>
      <vt:lpstr>'totals '!Print_Titles</vt:lpstr>
    </vt:vector>
  </TitlesOfParts>
  <Company>Ministry of Finance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hudaz</dc:creator>
  <cp:lastModifiedBy>Huda Zarif Sinno</cp:lastModifiedBy>
  <cp:lastPrinted>2008-04-07T10:50:23Z</cp:lastPrinted>
  <dcterms:created xsi:type="dcterms:W3CDTF">2003-04-14T10:54:49Z</dcterms:created>
  <dcterms:modified xsi:type="dcterms:W3CDTF">2022-03-07T17:10:07Z</dcterms:modified>
</cp:coreProperties>
</file>